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Portfolio" sheetId="2" state="visible" r:id="rId2"/>
    <sheet name="Client 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$#,##0;[Red]($#,##0)"/>
    <numFmt numFmtId="166" formatCode="mmm d, yyyy"/>
    <numFmt numFmtId="167" formatCode="mmm d"/>
  </numFmts>
  <fonts count="18">
    <font>
      <name val="Calibri"/>
      <family val="2"/>
      <color theme="1"/>
      <sz val="11"/>
      <scheme val="minor"/>
    </font>
    <font>
      <name val="Inter"/>
      <b val="1"/>
      <color rgb="000F766E"/>
      <sz val="22"/>
    </font>
    <font>
      <name val="Inter"/>
      <color rgb="006B7280"/>
      <sz val="12"/>
    </font>
    <font>
      <name val="Inter"/>
      <b val="1"/>
      <color rgb="00111827"/>
      <sz val="13"/>
    </font>
    <font>
      <name val="Inter"/>
      <color rgb="00111827"/>
      <sz val="11"/>
    </font>
    <font>
      <name val="Inter"/>
      <i val="1"/>
      <color rgb="006B7280"/>
      <sz val="10"/>
    </font>
    <font>
      <name val="Inter"/>
      <b val="1"/>
      <color rgb="000F766E"/>
      <sz val="16"/>
    </font>
    <font>
      <name val="Inter"/>
      <color rgb="006B7280"/>
      <sz val="11"/>
    </font>
    <font>
      <name val="Inter"/>
      <b val="1"/>
      <color rgb="00FFFFFF"/>
      <sz val="10"/>
    </font>
    <font>
      <name val="Inter"/>
      <b val="1"/>
      <color rgb="00111827"/>
      <sz val="11"/>
    </font>
    <font>
      <name val="Inter"/>
      <b val="1"/>
      <color rgb="0092400E"/>
      <sz val="11"/>
    </font>
    <font>
      <name val="Inter"/>
      <b val="1"/>
      <color rgb="00FFFFFF"/>
      <sz val="11"/>
    </font>
    <font>
      <name val="Inter"/>
      <color rgb="006B7280"/>
      <sz val="10"/>
    </font>
    <font>
      <name val="Inter"/>
      <b val="1"/>
      <color rgb="000F766E"/>
      <sz val="18"/>
    </font>
    <font>
      <name val="Inter"/>
      <b val="1"/>
      <color rgb="00111827"/>
      <sz val="12"/>
    </font>
    <font>
      <name val="Inter"/>
      <b val="1"/>
      <color rgb="0092400E"/>
      <sz val="12"/>
    </font>
    <font>
      <name val="Inter"/>
      <color rgb="00111827"/>
      <sz val="10"/>
    </font>
    <font>
      <name val="Inter"/>
      <b val="1"/>
      <color rgb="00111827"/>
      <sz val="10"/>
    </font>
  </fonts>
  <fills count="6">
    <fill>
      <patternFill/>
    </fill>
    <fill>
      <patternFill patternType="gray125"/>
    </fill>
    <fill>
      <patternFill patternType="solid">
        <fgColor rgb="00E7F2F0"/>
      </patternFill>
    </fill>
    <fill>
      <patternFill patternType="solid">
        <fgColor rgb="000F766E"/>
      </patternFill>
    </fill>
    <fill>
      <patternFill patternType="solid">
        <fgColor rgb="00FEF3C7"/>
      </patternFill>
    </fill>
    <fill>
      <patternFill patternType="solid">
        <fgColor rgb="00111827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/>
      <top/>
      <bottom/>
      <diagonal/>
    </border>
    <border>
      <left style="thin">
        <color rgb="00E5E7EB"/>
      </left>
      <right style="thin">
        <color rgb="00E5E7EB"/>
      </right>
      <top/>
      <bottom/>
      <diagonal/>
    </border>
    <border>
      <left style="thin">
        <color rgb="00E5E7EB"/>
      </left>
      <right style="thin">
        <color rgb="00E5E7EB"/>
      </right>
      <top/>
      <bottom style="thin">
        <color rgb="00E5E7EB"/>
      </bottom>
      <diagonal/>
    </border>
    <border>
      <bottom style="thin">
        <color rgb="00E5E7EB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4" pivotButton="0" quotePrefix="0" xfId="0"/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8" fillId="3" borderId="1" applyAlignment="1" pivotButton="0" quotePrefix="0" xfId="0">
      <alignment horizontal="left" vertical="center"/>
    </xf>
    <xf numFmtId="0" fontId="8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/>
    </xf>
    <xf numFmtId="164" fontId="7" fillId="0" borderId="1" applyAlignment="1" pivotButton="0" quotePrefix="0" xfId="0">
      <alignment horizontal="right" vertical="center"/>
    </xf>
    <xf numFmtId="165" fontId="9" fillId="0" borderId="1" applyAlignment="1" pivotButton="0" quotePrefix="0" xfId="0">
      <alignment horizontal="right" vertical="center"/>
    </xf>
    <xf numFmtId="0" fontId="10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11" fillId="5" borderId="1" applyAlignment="1" pivotButton="0" quotePrefix="0" xfId="0">
      <alignment horizontal="left" vertical="center"/>
    </xf>
    <xf numFmtId="164" fontId="11" fillId="5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/>
    </xf>
    <xf numFmtId="0" fontId="11" fillId="3" borderId="0" applyAlignment="1" pivotButton="0" quotePrefix="0" xfId="0">
      <alignment horizontal="left" vertical="center"/>
    </xf>
    <xf numFmtId="0" fontId="7" fillId="0" borderId="5" applyAlignment="1" pivotButton="0" quotePrefix="0" xfId="0">
      <alignment horizontal="left" vertical="center"/>
    </xf>
    <xf numFmtId="0" fontId="14" fillId="0" borderId="5" applyAlignment="1" pivotButton="0" quotePrefix="0" xfId="0">
      <alignment horizontal="right" vertical="center"/>
    </xf>
    <xf numFmtId="166" fontId="14" fillId="0" borderId="5" applyAlignment="1" pivotButton="0" quotePrefix="0" xfId="0">
      <alignment horizontal="right" vertical="center"/>
    </xf>
    <xf numFmtId="164" fontId="14" fillId="0" borderId="5" applyAlignment="1" pivotButton="0" quotePrefix="0" xfId="0">
      <alignment horizontal="right" vertical="center"/>
    </xf>
    <xf numFmtId="0" fontId="10" fillId="4" borderId="1" applyAlignment="1" pivotButton="0" quotePrefix="0" xfId="0">
      <alignment horizontal="left" vertical="center"/>
    </xf>
    <xf numFmtId="165" fontId="15" fillId="4" borderId="1" applyAlignment="1" pivotButton="0" quotePrefix="0" xfId="0">
      <alignment horizontal="right" vertical="center"/>
    </xf>
    <xf numFmtId="167" fontId="16" fillId="0" borderId="1" applyAlignment="1" pivotButton="0" quotePrefix="0" xfId="0">
      <alignment horizontal="left" vertical="center"/>
    </xf>
    <xf numFmtId="164" fontId="16" fillId="0" borderId="1" applyAlignment="1" pivotButton="0" quotePrefix="0" xfId="0">
      <alignment horizontal="right" vertical="center"/>
    </xf>
    <xf numFmtId="165" fontId="16" fillId="0" borderId="1" applyAlignment="1" pivotButton="0" quotePrefix="0" xfId="0">
      <alignment horizontal="right" vertical="center"/>
    </xf>
    <xf numFmtId="165" fontId="17" fillId="0" borderId="1" applyAlignment="1" pivotButton="0" quotePrefix="0" xfId="0">
      <alignment horizontal="right" vertical="center"/>
    </xf>
    <xf numFmtId="0" fontId="12" fillId="0" borderId="1" applyAlignment="1" pivotButton="0" quotePrefix="0" xfId="0">
      <alignment horizontal="left" vertical="center"/>
    </xf>
    <xf numFmtId="165" fontId="14" fillId="0" borderId="5" applyAlignment="1" pivotButton="0" quotePrefix="0" xfId="0">
      <alignment horizontal="right" vertical="center"/>
    </xf>
  </cellXfs>
  <cellStyles count="1">
    <cellStyle name="Normal" xfId="0" builtinId="0" hidden="0"/>
  </cellStyles>
  <dxfs count="1">
    <dxf>
      <font>
        <name val="Inter"/>
        <b val="1"/>
        <color rgb="00991B1B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6" customWidth="1" min="2" max="2"/>
  </cols>
  <sheetData>
    <row r="1" ht="18" customHeight="1"/>
    <row r="2" ht="18" customHeight="1">
      <c r="B2" s="1" t="inlineStr">
        <is>
          <t>THE MONDAY CASH CLOSE</t>
        </is>
      </c>
    </row>
    <row r="3" ht="22" customHeight="1">
      <c r="B3" s="2" t="inlineStr">
        <is>
          <t>A 13-week cash board for fractional CFOs &amp; bookkeepers who run cash for multiple clients.</t>
        </is>
      </c>
    </row>
    <row r="4" ht="18" customHeight="1"/>
    <row r="5" ht="18" customHeight="1">
      <c r="B5" s="3" t="inlineStr">
        <is>
          <t>Why this exists</t>
        </is>
      </c>
    </row>
    <row r="6" ht="18" customHeight="1">
      <c r="B6" s="4" t="inlineStr">
        <is>
          <t>Every Monday you answer the same question for each client: "how much cash do we actually have, and will we clear the next few weeks?" The hard part isn't the math — it's that QuickBooks is 1–2 days behind the bank, so the number you re-key on Monday is already stale. This workbook gives you a clean weekly board per client, a portfolio view across your whole book, and a place to flag exactly what hit the bank but isn't posted in QBO yet — the number your client call actually needs.</t>
        </is>
      </c>
    </row>
    <row r="7" ht="18" customHeight="1"/>
    <row r="8" ht="18" customHeight="1"/>
    <row r="9" ht="18" customHeight="1"/>
    <row r="10" ht="18" customHeight="1"/>
    <row r="11" ht="18" customHeight="1">
      <c r="B11" s="3" t="inlineStr">
        <is>
          <t>How to use it</t>
        </is>
      </c>
    </row>
    <row r="12" ht="30" customHeight="1">
      <c r="B12" s="4" t="inlineStr">
        <is>
          <t>1.  Open the “Client Board” tab. Type your client’s name, today’s LIVE bank balance, and their QuickBooks balance at the top.</t>
        </is>
      </c>
    </row>
    <row r="13" ht="30" customHeight="1">
      <c r="B13" s="4" t="inlineStr">
        <is>
          <t>2.  The Delta (“hit the bank, not in QBO yet”) calculates itself — that’s the gap to mention on the Monday call.</t>
        </is>
      </c>
    </row>
    <row r="14" ht="30" customHeight="1">
      <c r="B14" s="4" t="inlineStr">
        <is>
          <t>3.  Fill the 13 weeks of expected inflows and outflows. The projected balance and the 13-week low update automatically.</t>
        </is>
      </c>
    </row>
    <row r="15" ht="30" customHeight="1">
      <c r="B15" s="4" t="inlineStr">
        <is>
          <t>4.  Any week the projected balance dips below the client’s cash floor turns red — that’s your early-warning.</t>
        </is>
      </c>
    </row>
    <row r="16" ht="30" customHeight="1">
      <c r="B16" s="4" t="inlineStr">
        <is>
          <t>5.  Duplicate the “Client Board” tab once per client, then use the “Portfolio” tab to see your whole book on one screen.</t>
        </is>
      </c>
    </row>
    <row r="17" ht="18" customHeight="1"/>
    <row r="18" ht="18" customHeight="1"/>
    <row r="19" ht="18" customHeight="1">
      <c r="B19" s="3" t="inlineStr">
        <is>
          <t>Tabs in this workbook</t>
        </is>
      </c>
    </row>
    <row r="20" ht="30" customHeight="1">
      <c r="B20" s="4" t="inlineStr">
        <is>
          <t>•  Portfolio — every client on one row: current cash, 13-week low, weeks below floor, and a Bank≠QBO flag. The firm “review 6, send 30” view.</t>
        </is>
      </c>
    </row>
    <row r="21" ht="30" customHeight="1">
      <c r="B21" s="4" t="inlineStr">
        <is>
          <t>•  Client Board — the weekly 13-week cash board for ONE client (an example is filled in; replace with real numbers and duplicate per client).</t>
        </is>
      </c>
    </row>
    <row r="22" ht="18" customHeight="1"/>
    <row r="23" ht="18" customHeight="1"/>
    <row r="24" ht="18" customHeight="1">
      <c r="B24" s="5" t="inlineStr">
        <is>
          <t>Doing this by hand for 8–50 clients every Monday is the job. TreasuryFlow automates exactly this — live bank vs QuickBooks across every client, the 13-week forecast, and a one-screen portfolio brief — so you review 6 and send 30 in about 10 minutes.</t>
        </is>
      </c>
    </row>
    <row r="25" ht="18" customHeight="1">
      <c r="B25" s="6" t="n"/>
    </row>
    <row r="26" ht="18" customHeight="1">
      <c r="B26" s="7" t="n"/>
    </row>
    <row r="27" ht="18" customHeight="1"/>
    <row r="28" ht="18" customHeight="1">
      <c r="B28" s="8" t="inlineStr">
        <is>
          <t>Free to use and share · Powered by TreasuryFlow · treasuryflow.ai</t>
        </is>
      </c>
    </row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</sheetData>
  <mergeCells count="7">
    <mergeCell ref="B12"/>
    <mergeCell ref="B13"/>
    <mergeCell ref="B15"/>
    <mergeCell ref="B6:B9"/>
    <mergeCell ref="B16"/>
    <mergeCell ref="B24:B26"/>
    <mergeCell ref="B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26" customWidth="1" min="2" max="2"/>
    <col width="16" customWidth="1" min="3" max="3"/>
    <col width="16" customWidth="1" min="4" max="4"/>
    <col width="18" customWidth="1" min="5" max="5"/>
    <col width="14" customWidth="1" min="6" max="6"/>
    <col width="16" customWidth="1" min="7" max="7"/>
    <col width="14" customWidth="1" min="8" max="8"/>
  </cols>
  <sheetData>
    <row r="2">
      <c r="B2" s="9" t="inlineStr">
        <is>
          <t>PORTFOLIO — YOUR WHOLE BOOK ON ONE SCREEN</t>
        </is>
      </c>
    </row>
    <row r="3">
      <c r="B3" s="10" t="inlineStr">
        <is>
          <t>One row per client. The Monday firm view: who’s fine, who needs you, who’s out of sync.</t>
        </is>
      </c>
    </row>
    <row r="5">
      <c r="B5" s="11" t="inlineStr">
        <is>
          <t>Client</t>
        </is>
      </c>
      <c r="C5" s="12" t="inlineStr">
        <is>
          <t>Current cash</t>
        </is>
      </c>
      <c r="D5" s="12" t="inlineStr">
        <is>
          <t>13-wk low</t>
        </is>
      </c>
      <c r="E5" s="12" t="inlineStr">
        <is>
          <t>Covered through</t>
        </is>
      </c>
      <c r="F5" s="12" t="inlineStr">
        <is>
          <t>Floor</t>
        </is>
      </c>
      <c r="G5" s="12" t="inlineStr">
        <is>
          <t>Buffer vs floor</t>
        </is>
      </c>
      <c r="H5" s="12" t="inlineStr">
        <is>
          <t>Bank ≠ QBO?</t>
        </is>
      </c>
    </row>
    <row r="6">
      <c r="B6" s="13" t="inlineStr">
        <is>
          <t>Riverside HVAC LLC</t>
        </is>
      </c>
      <c r="C6" s="14" t="n">
        <v>487200</v>
      </c>
      <c r="D6" s="14" t="n">
        <v>279200</v>
      </c>
      <c r="E6" s="15" t="inlineStr">
        <is>
          <t>2026-08-17</t>
        </is>
      </c>
      <c r="F6" s="16" t="n">
        <v>300000</v>
      </c>
      <c r="G6" s="17">
        <f>D6-F6</f>
        <v/>
      </c>
      <c r="H6" s="18" t="inlineStr">
        <is>
          <t>Δ $28,450</t>
        </is>
      </c>
    </row>
    <row r="7">
      <c r="B7" s="13" t="inlineStr">
        <is>
          <t>Lenity Health PC</t>
        </is>
      </c>
      <c r="C7" s="14" t="n">
        <v>1240000</v>
      </c>
      <c r="D7" s="14" t="n">
        <v>905000</v>
      </c>
      <c r="E7" s="15" t="inlineStr">
        <is>
          <t>2026-08-31</t>
        </is>
      </c>
      <c r="F7" s="16" t="n">
        <v>400000</v>
      </c>
      <c r="G7" s="17">
        <f>D7-F7</f>
        <v/>
      </c>
      <c r="H7" s="19" t="inlineStr">
        <is>
          <t>—</t>
        </is>
      </c>
    </row>
    <row r="8">
      <c r="B8" s="13" t="inlineStr">
        <is>
          <t>Marigold Catering</t>
        </is>
      </c>
      <c r="C8" s="14" t="n">
        <v>96500</v>
      </c>
      <c r="D8" s="14" t="n">
        <v>41000</v>
      </c>
      <c r="E8" s="15" t="inlineStr">
        <is>
          <t>2026-07-27</t>
        </is>
      </c>
      <c r="F8" s="16" t="n">
        <v>60000</v>
      </c>
      <c r="G8" s="17">
        <f>D8-F8</f>
        <v/>
      </c>
      <c r="H8" s="18" t="inlineStr">
        <is>
          <t>Δ $7,200</t>
        </is>
      </c>
    </row>
    <row r="9">
      <c r="B9" s="13" t="inlineStr">
        <is>
          <t>Coastal Build Co</t>
        </is>
      </c>
      <c r="C9" s="14" t="n">
        <v>612000</v>
      </c>
      <c r="D9" s="14" t="n">
        <v>540000</v>
      </c>
      <c r="E9" s="15" t="inlineStr">
        <is>
          <t>2026-08-31</t>
        </is>
      </c>
      <c r="F9" s="16" t="n">
        <v>250000</v>
      </c>
      <c r="G9" s="17">
        <f>D9-F9</f>
        <v/>
      </c>
      <c r="H9" s="19" t="inlineStr">
        <is>
          <t>—</t>
        </is>
      </c>
    </row>
    <row r="10">
      <c r="B10" s="13" t="inlineStr">
        <is>
          <t>Atlas Logistics</t>
        </is>
      </c>
      <c r="C10" s="14" t="n">
        <v>304000</v>
      </c>
      <c r="D10" s="14" t="n">
        <v>188000</v>
      </c>
      <c r="E10" s="15" t="inlineStr">
        <is>
          <t>2026-08-10</t>
        </is>
      </c>
      <c r="F10" s="16" t="n">
        <v>200000</v>
      </c>
      <c r="G10" s="17">
        <f>D10-F10</f>
        <v/>
      </c>
      <c r="H10" s="18" t="inlineStr">
        <is>
          <t>Δ $15,900</t>
        </is>
      </c>
    </row>
    <row r="11">
      <c r="B11" s="13" t="inlineStr">
        <is>
          <t>Brightline Dental</t>
        </is>
      </c>
      <c r="C11" s="14" t="n">
        <v>158000</v>
      </c>
      <c r="D11" s="14" t="n">
        <v>142000</v>
      </c>
      <c r="E11" s="15" t="inlineStr">
        <is>
          <t>2026-08-31</t>
        </is>
      </c>
      <c r="F11" s="16" t="n">
        <v>100000</v>
      </c>
      <c r="G11" s="17">
        <f>D11-F11</f>
        <v/>
      </c>
      <c r="H11" s="19" t="inlineStr">
        <is>
          <t>—</t>
        </is>
      </c>
    </row>
    <row r="12">
      <c r="B12" s="13" t="inlineStr"/>
      <c r="C12" s="13" t="inlineStr"/>
      <c r="D12" s="13" t="inlineStr"/>
      <c r="E12" s="13" t="inlineStr"/>
      <c r="F12" s="13" t="inlineStr"/>
      <c r="G12" s="13" t="inlineStr"/>
      <c r="H12" s="13" t="inlineStr"/>
    </row>
    <row r="13">
      <c r="B13" s="13" t="inlineStr"/>
      <c r="C13" s="13" t="inlineStr"/>
      <c r="D13" s="13" t="inlineStr"/>
      <c r="E13" s="13" t="inlineStr"/>
      <c r="F13" s="13" t="inlineStr"/>
      <c r="G13" s="13" t="inlineStr"/>
      <c r="H13" s="13" t="inlineStr"/>
    </row>
    <row r="14">
      <c r="B14" s="13" t="inlineStr"/>
      <c r="C14" s="13" t="inlineStr"/>
      <c r="D14" s="13" t="inlineStr"/>
      <c r="E14" s="13" t="inlineStr"/>
      <c r="F14" s="13" t="inlineStr"/>
      <c r="G14" s="13" t="inlineStr"/>
      <c r="H14" s="13" t="inlineStr"/>
    </row>
    <row r="15">
      <c r="B15" s="13" t="inlineStr"/>
      <c r="C15" s="13" t="inlineStr"/>
      <c r="D15" s="13" t="inlineStr"/>
      <c r="E15" s="13" t="inlineStr"/>
      <c r="F15" s="13" t="inlineStr"/>
      <c r="G15" s="13" t="inlineStr"/>
      <c r="H15" s="13" t="inlineStr"/>
    </row>
    <row r="16">
      <c r="B16" s="20" t="inlineStr">
        <is>
          <t>BOOK TOTAL</t>
        </is>
      </c>
      <c r="C16" s="21">
        <f>SUM(C6:C15)</f>
        <v/>
      </c>
      <c r="D16" s="22" t="inlineStr"/>
      <c r="E16" s="22" t="inlineStr"/>
      <c r="F16" s="22" t="inlineStr"/>
      <c r="G16" s="22" t="inlineStr"/>
      <c r="H16" s="22" t="inlineStr"/>
    </row>
    <row r="18">
      <c r="B18" s="23" t="inlineStr">
        <is>
          <t>This is the view TreasuryFlow gives you automatically across every client, refreshed daily from the live bank feed — no Monday re-keying. treasuryflow.ai</t>
        </is>
      </c>
    </row>
    <row r="19"/>
  </sheetData>
  <mergeCells count="1">
    <mergeCell ref="B18:H19"/>
  </mergeCells>
  <conditionalFormatting sqref="G6:G15">
    <cfRule type="cellIs" priority="1" operator="lessThan" dxfId="0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G38"/>
  <sheetViews>
    <sheetView showGridLines="0"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8" customWidth="1" min="6" max="6"/>
    <col width="30" customWidth="1" min="7" max="7"/>
  </cols>
  <sheetData>
    <row r="2">
      <c r="B2" s="24" t="inlineStr">
        <is>
          <t>13-WEEK CASH BOARD</t>
        </is>
      </c>
    </row>
    <row r="3">
      <c r="B3" s="10" t="inlineStr">
        <is>
          <t>One client. Replace the example numbers, then duplicate this tab per client.</t>
        </is>
      </c>
    </row>
    <row r="5">
      <c r="B5" s="25" t="inlineStr">
        <is>
          <t>AS OF TODAY</t>
        </is>
      </c>
    </row>
    <row r="6">
      <c r="B6" s="26" t="inlineStr">
        <is>
          <t>Client</t>
        </is>
      </c>
      <c r="C6" s="27" t="inlineStr">
        <is>
          <t>Riverside HVAC LLC</t>
        </is>
      </c>
      <c r="E6" s="23" t="inlineStr">
        <is>
          <t>The Delta is the deposits/payments that already moved at the bank but QuickBooks hasn’t caught up to. It’s the number your Monday client call needs — and the one a QBO-only report gets wrong.</t>
        </is>
      </c>
    </row>
    <row r="7">
      <c r="B7" s="26" t="inlineStr">
        <is>
          <t>As-of date</t>
        </is>
      </c>
      <c r="C7" s="28">
        <f>TODAY()</f>
        <v/>
      </c>
    </row>
    <row r="8">
      <c r="B8" s="26" t="inlineStr">
        <is>
          <t>Live bank balance</t>
        </is>
      </c>
      <c r="C8" s="29" t="n">
        <v>487200</v>
      </c>
    </row>
    <row r="9">
      <c r="B9" s="26" t="inlineStr">
        <is>
          <t>QuickBooks balance</t>
        </is>
      </c>
      <c r="C9" s="29" t="n">
        <v>458750</v>
      </c>
    </row>
    <row r="10">
      <c r="B10" s="30" t="inlineStr">
        <is>
          <t>Δ Hit the bank, not in QBO yet</t>
        </is>
      </c>
      <c r="C10" s="31">
        <f>C8-C9</f>
        <v/>
      </c>
    </row>
    <row r="11">
      <c r="B11" s="26" t="inlineStr">
        <is>
          <t>Cash floor (loan covenant min)</t>
        </is>
      </c>
      <c r="C11" s="29" t="n">
        <v>300000</v>
      </c>
    </row>
    <row r="14">
      <c r="B14" s="11" t="inlineStr">
        <is>
          <t>Week starting</t>
        </is>
      </c>
      <c r="C14" s="12" t="inlineStr">
        <is>
          <t>Expected in</t>
        </is>
      </c>
      <c r="D14" s="12" t="inlineStr">
        <is>
          <t>Expected out</t>
        </is>
      </c>
      <c r="E14" s="12" t="inlineStr">
        <is>
          <t>Net</t>
        </is>
      </c>
      <c r="F14" s="12" t="inlineStr">
        <is>
          <t>Projected balance</t>
        </is>
      </c>
      <c r="G14" s="12" t="inlineStr">
        <is>
          <t>Notes</t>
        </is>
      </c>
    </row>
    <row r="15">
      <c r="B15" s="32" t="n">
        <v>46181</v>
      </c>
      <c r="C15" s="33" t="n">
        <v>95000</v>
      </c>
      <c r="D15" s="33" t="n">
        <v>78000</v>
      </c>
      <c r="E15" s="34">
        <f>C15-D15</f>
        <v/>
      </c>
      <c r="F15" s="35">
        <f>C8+E15</f>
        <v/>
      </c>
      <c r="G15" s="36" t="inlineStr">
        <is>
          <t>Payroll wk</t>
        </is>
      </c>
    </row>
    <row r="16">
      <c r="B16" s="32" t="n">
        <v>46188</v>
      </c>
      <c r="C16" s="33" t="n">
        <v>62000</v>
      </c>
      <c r="D16" s="33" t="n">
        <v>121000</v>
      </c>
      <c r="E16" s="34">
        <f>C16-D16</f>
        <v/>
      </c>
      <c r="F16" s="35">
        <f>F15+E16</f>
        <v/>
      </c>
      <c r="G16" s="36" t="inlineStr">
        <is>
          <t>Payroll + quarterly insurance</t>
        </is>
      </c>
    </row>
    <row r="17">
      <c r="B17" s="32" t="n">
        <v>46195</v>
      </c>
      <c r="C17" s="33" t="n">
        <v>88000</v>
      </c>
      <c r="D17" s="33" t="n">
        <v>74000</v>
      </c>
      <c r="E17" s="34">
        <f>C17-D17</f>
        <v/>
      </c>
      <c r="F17" s="35">
        <f>F16+E17</f>
        <v/>
      </c>
      <c r="G17" s="36" t="inlineStr"/>
    </row>
    <row r="18">
      <c r="B18" s="32" t="n">
        <v>46202</v>
      </c>
      <c r="C18" s="33" t="n">
        <v>54000</v>
      </c>
      <c r="D18" s="33" t="n">
        <v>132000</v>
      </c>
      <c r="E18" s="34">
        <f>C18-D18</f>
        <v/>
      </c>
      <c r="F18" s="35">
        <f>F17+E18</f>
        <v/>
      </c>
      <c r="G18" s="36" t="inlineStr">
        <is>
          <t>Payroll + equipment note</t>
        </is>
      </c>
    </row>
    <row r="19">
      <c r="B19" s="32" t="n">
        <v>46209</v>
      </c>
      <c r="C19" s="33" t="n">
        <v>71000</v>
      </c>
      <c r="D19" s="33" t="n">
        <v>69000</v>
      </c>
      <c r="E19" s="34">
        <f>C19-D19</f>
        <v/>
      </c>
      <c r="F19" s="35">
        <f>F18+E19</f>
        <v/>
      </c>
      <c r="G19" s="36" t="inlineStr">
        <is>
          <t>Holiday-short week</t>
        </is>
      </c>
    </row>
    <row r="20">
      <c r="B20" s="32" t="n">
        <v>46216</v>
      </c>
      <c r="C20" s="33" t="n">
        <v>96000</v>
      </c>
      <c r="D20" s="33" t="n">
        <v>118000</v>
      </c>
      <c r="E20" s="34">
        <f>C20-D20</f>
        <v/>
      </c>
      <c r="F20" s="35">
        <f>F19+E20</f>
        <v/>
      </c>
      <c r="G20" s="36" t="inlineStr">
        <is>
          <t>Payroll</t>
        </is>
      </c>
    </row>
    <row r="21">
      <c r="B21" s="32" t="n">
        <v>46223</v>
      </c>
      <c r="C21" s="33" t="n">
        <v>83000</v>
      </c>
      <c r="D21" s="33" t="n">
        <v>71000</v>
      </c>
      <c r="E21" s="34">
        <f>C21-D21</f>
        <v/>
      </c>
      <c r="F21" s="35">
        <f>F20+E21</f>
        <v/>
      </c>
      <c r="G21" s="36" t="inlineStr"/>
    </row>
    <row r="22">
      <c r="B22" s="32" t="n">
        <v>46230</v>
      </c>
      <c r="C22" s="33" t="n">
        <v>60000</v>
      </c>
      <c r="D22" s="33" t="n">
        <v>129000</v>
      </c>
      <c r="E22" s="34">
        <f>C22-D22</f>
        <v/>
      </c>
      <c r="F22" s="35">
        <f>F21+E22</f>
        <v/>
      </c>
      <c r="G22" s="36" t="inlineStr">
        <is>
          <t>Payroll + est. tax</t>
        </is>
      </c>
    </row>
    <row r="23">
      <c r="B23" s="32" t="n">
        <v>46237</v>
      </c>
      <c r="C23" s="33" t="n">
        <v>102000</v>
      </c>
      <c r="D23" s="33" t="n">
        <v>70000</v>
      </c>
      <c r="E23" s="34">
        <f>C23-D23</f>
        <v/>
      </c>
      <c r="F23" s="35">
        <f>F22+E23</f>
        <v/>
      </c>
      <c r="G23" s="36" t="inlineStr"/>
    </row>
    <row r="24">
      <c r="B24" s="32" t="n">
        <v>46244</v>
      </c>
      <c r="C24" s="33" t="n">
        <v>90000</v>
      </c>
      <c r="D24" s="33" t="n">
        <v>116000</v>
      </c>
      <c r="E24" s="34">
        <f>C24-D24</f>
        <v/>
      </c>
      <c r="F24" s="35">
        <f>F23+E24</f>
        <v/>
      </c>
      <c r="G24" s="36" t="inlineStr">
        <is>
          <t>Payroll</t>
        </is>
      </c>
    </row>
    <row r="25">
      <c r="B25" s="32" t="n">
        <v>46251</v>
      </c>
      <c r="C25" s="33" t="n">
        <v>99000</v>
      </c>
      <c r="D25" s="33" t="n">
        <v>73000</v>
      </c>
      <c r="E25" s="34">
        <f>C25-D25</f>
        <v/>
      </c>
      <c r="F25" s="35">
        <f>F24+E25</f>
        <v/>
      </c>
      <c r="G25" s="36" t="inlineStr"/>
    </row>
    <row r="26">
      <c r="B26" s="32" t="n">
        <v>46258</v>
      </c>
      <c r="C26" s="33" t="n">
        <v>64000</v>
      </c>
      <c r="D26" s="33" t="n">
        <v>121000</v>
      </c>
      <c r="E26" s="34">
        <f>C26-D26</f>
        <v/>
      </c>
      <c r="F26" s="35">
        <f>F25+E26</f>
        <v/>
      </c>
      <c r="G26" s="36" t="inlineStr">
        <is>
          <t>Payroll</t>
        </is>
      </c>
    </row>
    <row r="27">
      <c r="B27" s="32" t="n">
        <v>46265</v>
      </c>
      <c r="C27" s="33" t="n">
        <v>108000</v>
      </c>
      <c r="D27" s="33" t="n">
        <v>69000</v>
      </c>
      <c r="E27" s="34">
        <f>C27-D27</f>
        <v/>
      </c>
      <c r="F27" s="35">
        <f>F26+E27</f>
        <v/>
      </c>
      <c r="G27" s="36" t="inlineStr"/>
    </row>
    <row r="29">
      <c r="B29" s="25" t="inlineStr">
        <is>
          <t>13-WEEK READ</t>
        </is>
      </c>
    </row>
    <row r="30">
      <c r="B30" s="26" t="inlineStr">
        <is>
          <t>Lowest projected balance</t>
        </is>
      </c>
      <c r="C30" s="37">
        <f>MIN(F15:F27)</f>
        <v/>
      </c>
    </row>
    <row r="31">
      <c r="B31" s="26" t="inlineStr">
        <is>
          <t>In the week of</t>
        </is>
      </c>
      <c r="C31" s="28">
        <f>INDEX(B15:B27,MATCH(MIN(F15:F27),F15:F27,0))</f>
        <v/>
      </c>
    </row>
    <row r="32">
      <c r="B32" s="26" t="inlineStr">
        <is>
          <t>Lowest week vs floor</t>
        </is>
      </c>
      <c r="C32" s="37">
        <f>MIN(F15:F27)-C11</f>
        <v/>
      </c>
    </row>
    <row r="33">
      <c r="B33" s="26" t="inlineStr">
        <is>
          <t>Weeks below floor</t>
        </is>
      </c>
      <c r="C33" s="27">
        <f>COUNTIF(F15:F27,"&lt;"&amp;C11)</f>
        <v/>
      </c>
    </row>
    <row r="35">
      <c r="B35" s="23" t="inlineStr">
        <is>
          <t>Tip: if “Lowest week vs floor” is negative or “Weeks below floor” &gt; 0, that client needs a cash conversation this week — surface it before they find out.</t>
        </is>
      </c>
    </row>
    <row r="36"/>
    <row r="38">
      <c r="B38" s="8" t="inlineStr">
        <is>
          <t>Free to use and share · Powered by TreasuryFlow · treasuryflow.ai</t>
        </is>
      </c>
    </row>
  </sheetData>
  <mergeCells count="4">
    <mergeCell ref="B5:C5"/>
    <mergeCell ref="E6:G9"/>
    <mergeCell ref="B29:C29"/>
    <mergeCell ref="B35:G36"/>
  </mergeCells>
  <conditionalFormatting sqref="F15:F27">
    <cfRule type="cellIs" priority="1" operator="lessThan" dxfId="0">
      <formula>$C$11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2026-06-08T20:10:11Z</dcterms:created>
  <dcterms:modified xsi:type="dcterms:W3CDTF">2026-06-08T20:10:11Z</dcterms:modified>
</cp:coreProperties>
</file>